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'Foglio1'!$A$1:$J$48</definedName>
  </definedNames>
  <calcPr fullCalcOnLoad="1"/>
</workbook>
</file>

<file path=xl/sharedStrings.xml><?xml version="1.0" encoding="utf-8"?>
<sst xmlns="http://schemas.openxmlformats.org/spreadsheetml/2006/main" count="64" uniqueCount="47">
  <si>
    <t>Importo non versato</t>
  </si>
  <si>
    <t>Giorni di ritardo nel versamento</t>
  </si>
  <si>
    <t>Sanzioni dovute</t>
  </si>
  <si>
    <t>Totale versamento</t>
  </si>
  <si>
    <t>Imposta non versata</t>
  </si>
  <si>
    <t>Interessi moratori</t>
  </si>
  <si>
    <t>entro 30gg.</t>
  </si>
  <si>
    <t>entro 1anno</t>
  </si>
  <si>
    <t>dal</t>
  </si>
  <si>
    <t>al</t>
  </si>
  <si>
    <t>importo iniziale</t>
  </si>
  <si>
    <t>importo aggiornato</t>
  </si>
  <si>
    <t>Euro</t>
  </si>
  <si>
    <t>giorni/anno</t>
  </si>
  <si>
    <t>Interesse legale</t>
  </si>
  <si>
    <t>inizio</t>
  </si>
  <si>
    <t>fine</t>
  </si>
  <si>
    <t>giorni</t>
  </si>
  <si>
    <t>interessi</t>
  </si>
  <si>
    <t>totale</t>
  </si>
  <si>
    <t>INTERESSI LEGALI:</t>
  </si>
  <si>
    <t>Dal</t>
  </si>
  <si>
    <t>Al</t>
  </si>
  <si>
    <t>%</t>
  </si>
  <si>
    <t>SANZIONI DA RAVVEDIMENTO</t>
  </si>
  <si>
    <t>Codice Tributo dell'Imposta non versata</t>
  </si>
  <si>
    <t>a cura di Piergiorgio Ripa - dottore commercialista  -  www.studioripa.it</t>
  </si>
  <si>
    <t>Data del versamento (da ravvedimento)</t>
  </si>
  <si>
    <r>
      <t>Indebita compensazione</t>
    </r>
    <r>
      <rPr>
        <sz val="10"/>
        <rFont val="Arial"/>
        <family val="2"/>
      </rPr>
      <t xml:space="preserve"> (in caso positivo </t>
    </r>
    <r>
      <rPr>
        <b/>
        <sz val="10"/>
        <rFont val="Arial"/>
        <family val="2"/>
      </rPr>
      <t>digitare</t>
    </r>
    <r>
      <rPr>
        <sz val="10"/>
        <rFont val="Arial"/>
        <family val="2"/>
      </rPr>
      <t xml:space="preserve"> "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>")</t>
    </r>
  </si>
  <si>
    <t>cod.tributo:</t>
  </si>
  <si>
    <t>Inserire nelle celle di colore giallo con caratteri di colore rosso, i dati di Input richiesti;</t>
  </si>
  <si>
    <t>I risultati del calcolo vengono proposti in forma di dati da indicare sul Mod. F24</t>
  </si>
  <si>
    <t>entro 1 anno</t>
  </si>
  <si>
    <t>si/no</t>
  </si>
  <si>
    <r>
      <t>E' gestito 'in automatico' il cd. '</t>
    </r>
    <r>
      <rPr>
        <b/>
        <sz val="9"/>
        <rFont val="Arial"/>
        <family val="2"/>
      </rPr>
      <t>ravvedimento sprint</t>
    </r>
    <r>
      <rPr>
        <sz val="9"/>
        <rFont val="Arial"/>
        <family val="2"/>
      </rPr>
      <t>' (quello effettuato entro 14 giorni dalla violazione).</t>
    </r>
  </si>
  <si>
    <r>
      <t>Per inserire la data odierna è possibile indicare, come proposto in apertura:  =</t>
    </r>
    <r>
      <rPr>
        <b/>
        <sz val="9"/>
        <rFont val="Arial"/>
        <family val="2"/>
      </rPr>
      <t>OGGI()</t>
    </r>
  </si>
  <si>
    <t>Data scadenza (in cui doveva essere versata l'imposta)</t>
  </si>
  <si>
    <t>interessi IRPEF</t>
  </si>
  <si>
    <t>interessi IRES</t>
  </si>
  <si>
    <t>interessi IVA</t>
  </si>
  <si>
    <t>interessi imposte sostitutive</t>
  </si>
  <si>
    <t>interessi IRAP</t>
  </si>
  <si>
    <t>interessi  addiz.reg</t>
  </si>
  <si>
    <t>interessi addiz. Com.</t>
  </si>
  <si>
    <t>(piergiorgio.ripa@studioripa.it)</t>
  </si>
  <si>
    <t>RAVVEDIMENTO OPEROSO - 2015</t>
  </si>
  <si>
    <t>nuova versione aggiornata (disponibile dal 16/12/2014)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</si>
</sst>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6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10"/>
      <name val="Wingdings"/>
      <family val="0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color indexed="9"/>
      <name val="Arial"/>
      <family val="2"/>
    </font>
    <font>
      <b/>
      <sz val="10"/>
      <color indexed="1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8"/>
      <name val="Arial"/>
      <family val="2"/>
    </font>
    <font>
      <sz val="10"/>
      <color indexed="18"/>
      <name val="Arial"/>
      <family val="2"/>
    </font>
    <font>
      <b/>
      <i/>
      <sz val="9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>
        <color indexed="9"/>
      </top>
      <bottom>
        <color indexed="63"/>
      </bottom>
    </border>
    <border>
      <left style="double">
        <color indexed="9"/>
      </left>
      <right>
        <color indexed="63"/>
      </right>
      <top style="double">
        <color indexed="9"/>
      </top>
      <bottom style="double">
        <color indexed="9"/>
      </bottom>
    </border>
    <border>
      <left>
        <color indexed="63"/>
      </left>
      <right>
        <color indexed="63"/>
      </right>
      <top style="double">
        <color indexed="9"/>
      </top>
      <bottom style="double">
        <color indexed="9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13" fillId="0" borderId="0" xfId="0" applyFont="1" applyFill="1" applyBorder="1" applyAlignment="1" applyProtection="1">
      <alignment horizontal="left"/>
      <protection hidden="1"/>
    </xf>
    <xf numFmtId="0" fontId="14" fillId="0" borderId="0" xfId="0" applyFont="1" applyFill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hidden="1"/>
    </xf>
    <xf numFmtId="0" fontId="6" fillId="33" borderId="10" xfId="0" applyFont="1" applyFill="1" applyBorder="1" applyAlignment="1" applyProtection="1">
      <alignment horizontal="center" vertical="center"/>
      <protection hidden="1"/>
    </xf>
    <xf numFmtId="14" fontId="0" fillId="0" borderId="10" xfId="0" applyNumberFormat="1" applyBorder="1" applyAlignment="1" applyProtection="1">
      <alignment horizontal="center" vertical="center"/>
      <protection hidden="1"/>
    </xf>
    <xf numFmtId="10" fontId="0" fillId="0" borderId="10" xfId="0" applyNumberFormat="1" applyFont="1" applyBorder="1" applyAlignment="1" applyProtection="1">
      <alignment horizontal="center" vertical="center"/>
      <protection hidden="1"/>
    </xf>
    <xf numFmtId="10" fontId="0" fillId="0" borderId="0" xfId="0" applyNumberFormat="1" applyFill="1" applyAlignment="1" applyProtection="1">
      <alignment vertical="center"/>
      <protection hidden="1"/>
    </xf>
    <xf numFmtId="14" fontId="3" fillId="0" borderId="0" xfId="0" applyNumberFormat="1" applyFont="1" applyAlignment="1" applyProtection="1">
      <alignment vertical="center"/>
      <protection hidden="1"/>
    </xf>
    <xf numFmtId="10" fontId="0" fillId="0" borderId="10" xfId="0" applyNumberFormat="1" applyBorder="1" applyAlignment="1" applyProtection="1">
      <alignment horizontal="center" vertical="center"/>
      <protection hidden="1"/>
    </xf>
    <xf numFmtId="3" fontId="0" fillId="0" borderId="0" xfId="0" applyNumberFormat="1" applyAlignment="1" applyProtection="1">
      <alignment/>
      <protection hidden="1"/>
    </xf>
    <xf numFmtId="14" fontId="0" fillId="0" borderId="0" xfId="0" applyNumberFormat="1" applyBorder="1" applyAlignment="1" applyProtection="1">
      <alignment horizontal="center" vertical="center"/>
      <protection hidden="1"/>
    </xf>
    <xf numFmtId="10" fontId="0" fillId="0" borderId="0" xfId="0" applyNumberFormat="1" applyBorder="1" applyAlignment="1" applyProtection="1">
      <alignment horizontal="center" vertical="center"/>
      <protection hidden="1"/>
    </xf>
    <xf numFmtId="0" fontId="1" fillId="34" borderId="0" xfId="0" applyFont="1" applyFill="1" applyAlignment="1" applyProtection="1">
      <alignment horizontal="center"/>
      <protection hidden="1"/>
    </xf>
    <xf numFmtId="14" fontId="0" fillId="35" borderId="0" xfId="0" applyNumberFormat="1" applyFill="1" applyAlignment="1" applyProtection="1">
      <alignment/>
      <protection hidden="1"/>
    </xf>
    <xf numFmtId="4" fontId="0" fillId="35" borderId="0" xfId="0" applyNumberFormat="1" applyFill="1" applyAlignment="1" applyProtection="1">
      <alignment/>
      <protection hidden="1"/>
    </xf>
    <xf numFmtId="0" fontId="4" fillId="35" borderId="0" xfId="0" applyFont="1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34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2" fontId="5" fillId="0" borderId="0" xfId="0" applyNumberFormat="1" applyFont="1" applyFill="1" applyAlignment="1" applyProtection="1">
      <alignment/>
      <protection hidden="1"/>
    </xf>
    <xf numFmtId="14" fontId="8" fillId="0" borderId="0" xfId="0" applyNumberFormat="1" applyFont="1" applyFill="1" applyAlignment="1" applyProtection="1">
      <alignment/>
      <protection hidden="1"/>
    </xf>
    <xf numFmtId="1" fontId="8" fillId="0" borderId="0" xfId="0" applyNumberFormat="1" applyFont="1" applyFill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2" fontId="8" fillId="0" borderId="0" xfId="0" applyNumberFormat="1" applyFont="1" applyFill="1" applyAlignment="1" applyProtection="1">
      <alignment/>
      <protection hidden="1"/>
    </xf>
    <xf numFmtId="0" fontId="9" fillId="0" borderId="0" xfId="0" applyFont="1" applyFill="1" applyAlignment="1" applyProtection="1">
      <alignment horizontal="right"/>
      <protection hidden="1"/>
    </xf>
    <xf numFmtId="1" fontId="9" fillId="0" borderId="0" xfId="0" applyNumberFormat="1" applyFont="1" applyFill="1" applyAlignment="1" applyProtection="1">
      <alignment/>
      <protection hidden="1"/>
    </xf>
    <xf numFmtId="2" fontId="9" fillId="0" borderId="0" xfId="0" applyNumberFormat="1" applyFont="1" applyFill="1" applyAlignment="1" applyProtection="1">
      <alignment/>
      <protection hidden="1"/>
    </xf>
    <xf numFmtId="4" fontId="17" fillId="35" borderId="11" xfId="0" applyNumberFormat="1" applyFont="1" applyFill="1" applyBorder="1" applyAlignment="1" applyProtection="1">
      <alignment horizontal="center" vertical="center"/>
      <protection locked="0"/>
    </xf>
    <xf numFmtId="14" fontId="5" fillId="0" borderId="0" xfId="0" applyNumberFormat="1" applyFont="1" applyAlignment="1" applyProtection="1">
      <alignment vertical="center"/>
      <protection hidden="1"/>
    </xf>
    <xf numFmtId="0" fontId="16" fillId="0" borderId="12" xfId="0" applyFont="1" applyBorder="1" applyAlignment="1" applyProtection="1">
      <alignment vertical="center"/>
      <protection hidden="1"/>
    </xf>
    <xf numFmtId="1" fontId="16" fillId="0" borderId="12" xfId="0" applyNumberFormat="1" applyFont="1" applyBorder="1" applyAlignment="1" applyProtection="1">
      <alignment vertical="center"/>
      <protection hidden="1"/>
    </xf>
    <xf numFmtId="0" fontId="18" fillId="0" borderId="12" xfId="0" applyFont="1" applyBorder="1" applyAlignment="1" applyProtection="1">
      <alignment vertical="center"/>
      <protection hidden="1"/>
    </xf>
    <xf numFmtId="0" fontId="0" fillId="0" borderId="0" xfId="0" applyAlignment="1">
      <alignment horizontal="center"/>
    </xf>
    <xf numFmtId="0" fontId="11" fillId="34" borderId="10" xfId="0" applyFont="1" applyFill="1" applyBorder="1" applyAlignment="1" applyProtection="1">
      <alignment horizontal="center" vertical="center"/>
      <protection hidden="1"/>
    </xf>
    <xf numFmtId="0" fontId="23" fillId="34" borderId="10" xfId="0" applyFont="1" applyFill="1" applyBorder="1" applyAlignment="1" applyProtection="1">
      <alignment horizontal="center" vertical="center"/>
      <protection hidden="1"/>
    </xf>
    <xf numFmtId="14" fontId="1" fillId="0" borderId="10" xfId="0" applyNumberFormat="1" applyFont="1" applyBorder="1" applyAlignment="1" applyProtection="1">
      <alignment horizontal="center" vertical="center"/>
      <protection hidden="1"/>
    </xf>
    <xf numFmtId="10" fontId="1" fillId="0" borderId="10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>
      <alignment/>
    </xf>
    <xf numFmtId="0" fontId="24" fillId="0" borderId="13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4" fontId="0" fillId="0" borderId="10" xfId="0" applyNumberFormat="1" applyFont="1" applyBorder="1" applyAlignment="1" applyProtection="1">
      <alignment horizontal="center" vertical="center"/>
      <protection hidden="1"/>
    </xf>
    <xf numFmtId="0" fontId="11" fillId="0" borderId="13" xfId="0" applyFont="1" applyFill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10" fillId="36" borderId="14" xfId="0" applyFont="1" applyFill="1" applyBorder="1" applyAlignment="1" applyProtection="1">
      <alignment horizontal="center"/>
      <protection hidden="1"/>
    </xf>
    <xf numFmtId="0" fontId="0" fillId="0" borderId="15" xfId="0" applyBorder="1" applyAlignment="1" applyProtection="1">
      <alignment/>
      <protection hidden="1"/>
    </xf>
    <xf numFmtId="0" fontId="19" fillId="37" borderId="10" xfId="0" applyFont="1" applyFill="1" applyBorder="1" applyAlignment="1" applyProtection="1">
      <alignment vertical="center"/>
      <protection hidden="1"/>
    </xf>
    <xf numFmtId="0" fontId="1" fillId="0" borderId="11" xfId="0" applyFont="1" applyBorder="1" applyAlignment="1" applyProtection="1">
      <alignment vertical="center"/>
      <protection hidden="1"/>
    </xf>
    <xf numFmtId="0" fontId="1" fillId="34" borderId="10" xfId="0" applyFont="1" applyFill="1" applyBorder="1" applyAlignment="1" applyProtection="1">
      <alignment vertical="center"/>
      <protection hidden="1"/>
    </xf>
    <xf numFmtId="0" fontId="1" fillId="0" borderId="16" xfId="0" applyFont="1" applyBorder="1" applyAlignment="1" applyProtection="1">
      <alignment vertical="center"/>
      <protection hidden="1"/>
    </xf>
    <xf numFmtId="0" fontId="0" fillId="0" borderId="17" xfId="0" applyFont="1" applyBorder="1" applyAlignment="1" applyProtection="1">
      <alignment vertical="center"/>
      <protection hidden="1"/>
    </xf>
    <xf numFmtId="0" fontId="0" fillId="0" borderId="18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3" fillId="34" borderId="10" xfId="0" applyFont="1" applyFill="1" applyBorder="1" applyAlignment="1" applyProtection="1">
      <alignment vertical="center"/>
      <protection hidden="1"/>
    </xf>
    <xf numFmtId="0" fontId="5" fillId="35" borderId="16" xfId="0" applyFont="1" applyFill="1" applyBorder="1" applyAlignment="1" applyProtection="1">
      <alignment vertical="center"/>
      <protection locked="0"/>
    </xf>
    <xf numFmtId="0" fontId="1" fillId="0" borderId="18" xfId="0" applyFont="1" applyBorder="1" applyAlignment="1" applyProtection="1">
      <alignment/>
      <protection locked="0"/>
    </xf>
    <xf numFmtId="14" fontId="5" fillId="35" borderId="16" xfId="0" applyNumberFormat="1" applyFont="1" applyFill="1" applyBorder="1" applyAlignment="1" applyProtection="1">
      <alignment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4" fontId="5" fillId="35" borderId="16" xfId="0" applyNumberFormat="1" applyFont="1" applyFill="1" applyBorder="1" applyAlignment="1" applyProtection="1">
      <alignment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hidden="1"/>
    </xf>
    <xf numFmtId="0" fontId="7" fillId="33" borderId="10" xfId="0" applyFont="1" applyFill="1" applyBorder="1" applyAlignment="1" applyProtection="1">
      <alignment horizontal="center" vertical="center"/>
      <protection hidden="1"/>
    </xf>
    <xf numFmtId="0" fontId="6" fillId="33" borderId="19" xfId="0" applyFont="1" applyFill="1" applyBorder="1" applyAlignment="1" applyProtection="1">
      <alignment horizontal="center" vertical="center"/>
      <protection hidden="1"/>
    </xf>
    <xf numFmtId="0" fontId="7" fillId="33" borderId="12" xfId="0" applyFont="1" applyFill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25" fillId="0" borderId="13" xfId="0" applyFont="1" applyFill="1" applyBorder="1" applyAlignment="1" applyProtection="1">
      <alignment horizontal="center"/>
      <protection hidden="1"/>
    </xf>
    <xf numFmtId="4" fontId="19" fillId="37" borderId="10" xfId="0" applyNumberFormat="1" applyFont="1" applyFill="1" applyBorder="1" applyAlignment="1" applyProtection="1">
      <alignment vertical="center"/>
      <protection hidden="1"/>
    </xf>
    <xf numFmtId="4" fontId="20" fillId="37" borderId="10" xfId="0" applyNumberFormat="1" applyFont="1" applyFill="1" applyBorder="1" applyAlignment="1" applyProtection="1">
      <alignment vertical="center"/>
      <protection hidden="1"/>
    </xf>
    <xf numFmtId="4" fontId="23" fillId="34" borderId="10" xfId="0" applyNumberFormat="1" applyFont="1" applyFill="1" applyBorder="1" applyAlignment="1" applyProtection="1">
      <alignment/>
      <protection hidden="1"/>
    </xf>
    <xf numFmtId="4" fontId="23" fillId="34" borderId="10" xfId="0" applyNumberFormat="1" applyFont="1" applyFill="1" applyBorder="1" applyAlignment="1" applyProtection="1">
      <alignment vertical="center"/>
      <protection hidden="1"/>
    </xf>
    <xf numFmtId="1" fontId="1" fillId="34" borderId="10" xfId="0" applyNumberFormat="1" applyFont="1" applyFill="1" applyBorder="1" applyAlignment="1" applyProtection="1">
      <alignment vertical="center"/>
      <protection hidden="1"/>
    </xf>
    <xf numFmtId="0" fontId="0" fillId="34" borderId="10" xfId="0" applyFont="1" applyFill="1" applyBorder="1" applyAlignment="1" applyProtection="1">
      <alignment vertical="center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showGridLines="0" tabSelected="1" zoomScalePageLayoutView="0" workbookViewId="0" topLeftCell="A8">
      <selection activeCell="M20" sqref="M20"/>
    </sheetView>
  </sheetViews>
  <sheetFormatPr defaultColWidth="9.140625" defaultRowHeight="12.75"/>
  <cols>
    <col min="1" max="1" width="2.7109375" style="0" customWidth="1"/>
    <col min="2" max="3" width="10.7109375" style="0" customWidth="1"/>
    <col min="4" max="5" width="11.7109375" style="0" customWidth="1"/>
    <col min="6" max="6" width="10.7109375" style="0" customWidth="1"/>
    <col min="7" max="7" width="11.140625" style="0" customWidth="1"/>
    <col min="8" max="8" width="11.28125" style="0" customWidth="1"/>
    <col min="9" max="9" width="5.7109375" style="0" customWidth="1"/>
    <col min="10" max="10" width="4.28125" style="0" customWidth="1"/>
    <col min="11" max="11" width="6.8515625" style="0" customWidth="1"/>
  </cols>
  <sheetData>
    <row r="1" spans="1:11" ht="27.75" thickBot="1" thickTop="1">
      <c r="A1" s="57" t="s">
        <v>45</v>
      </c>
      <c r="B1" s="58"/>
      <c r="C1" s="58"/>
      <c r="D1" s="58"/>
      <c r="E1" s="58"/>
      <c r="F1" s="58"/>
      <c r="G1" s="58"/>
      <c r="H1" s="58"/>
      <c r="I1" s="58"/>
      <c r="J1" s="58"/>
      <c r="K1" s="1"/>
    </row>
    <row r="2" spans="1:11" ht="15" customHeight="1" thickBot="1" thickTop="1">
      <c r="A2" s="55" t="s">
        <v>26</v>
      </c>
      <c r="B2" s="56"/>
      <c r="C2" s="56"/>
      <c r="D2" s="56"/>
      <c r="E2" s="56"/>
      <c r="F2" s="56"/>
      <c r="G2" s="56"/>
      <c r="H2" s="56"/>
      <c r="I2" s="56"/>
      <c r="J2" s="56"/>
      <c r="K2" s="52"/>
    </row>
    <row r="3" spans="1:11" ht="15" customHeight="1" thickBot="1" thickTop="1">
      <c r="A3" s="55" t="s">
        <v>44</v>
      </c>
      <c r="B3" s="56"/>
      <c r="C3" s="56"/>
      <c r="D3" s="56"/>
      <c r="E3" s="56"/>
      <c r="F3" s="56"/>
      <c r="G3" s="56"/>
      <c r="H3" s="56"/>
      <c r="I3" s="56"/>
      <c r="J3" s="56"/>
      <c r="K3" s="53"/>
    </row>
    <row r="4" spans="1:11" ht="15" customHeight="1" thickTop="1">
      <c r="A4" s="77" t="s">
        <v>46</v>
      </c>
      <c r="B4" s="77"/>
      <c r="C4" s="77"/>
      <c r="D4" s="77"/>
      <c r="E4" s="77"/>
      <c r="F4" s="77"/>
      <c r="G4" s="77"/>
      <c r="H4" s="77"/>
      <c r="I4" s="77"/>
      <c r="J4" s="77"/>
      <c r="K4" s="53"/>
    </row>
    <row r="5" spans="1:11" ht="12.75">
      <c r="A5" s="50"/>
      <c r="B5" s="50"/>
      <c r="C5" s="50"/>
      <c r="D5" s="50"/>
      <c r="E5" s="50"/>
      <c r="F5" s="50"/>
      <c r="G5" s="50"/>
      <c r="H5" s="50"/>
      <c r="I5" s="50"/>
      <c r="J5" s="50"/>
      <c r="K5" s="51"/>
    </row>
    <row r="6" spans="1:11" ht="12.75">
      <c r="A6" s="3"/>
      <c r="B6" s="4" t="s">
        <v>30</v>
      </c>
      <c r="C6" s="5"/>
      <c r="D6" s="5"/>
      <c r="E6" s="5"/>
      <c r="F6" s="5"/>
      <c r="G6" s="5"/>
      <c r="H6" s="5"/>
      <c r="I6" s="5"/>
      <c r="J6" s="5"/>
      <c r="K6" s="1"/>
    </row>
    <row r="7" spans="1:11" ht="12" customHeight="1">
      <c r="A7" s="6"/>
      <c r="B7" s="7" t="s">
        <v>35</v>
      </c>
      <c r="C7" s="5"/>
      <c r="D7" s="5"/>
      <c r="E7" s="5"/>
      <c r="F7" s="5"/>
      <c r="G7" s="5"/>
      <c r="H7" s="5"/>
      <c r="I7" s="5"/>
      <c r="J7" s="5"/>
      <c r="K7" s="1"/>
    </row>
    <row r="8" spans="1:10" ht="12" customHeight="1">
      <c r="A8" s="3"/>
      <c r="B8" s="8" t="s">
        <v>31</v>
      </c>
      <c r="C8" s="3"/>
      <c r="D8" s="3"/>
      <c r="E8" s="3"/>
      <c r="F8" s="3"/>
      <c r="G8" s="3"/>
      <c r="H8" s="3"/>
      <c r="I8" s="3"/>
      <c r="J8" s="3"/>
    </row>
    <row r="9" spans="1:10" ht="12" customHeight="1">
      <c r="A9" s="3"/>
      <c r="B9" s="8" t="s">
        <v>34</v>
      </c>
      <c r="C9" s="3"/>
      <c r="D9" s="3"/>
      <c r="E9" s="3"/>
      <c r="F9" s="3"/>
      <c r="G9" s="3"/>
      <c r="H9" s="3"/>
      <c r="I9" s="3"/>
      <c r="J9" s="3"/>
    </row>
    <row r="10" spans="1:10" ht="12" customHeight="1">
      <c r="A10" s="3"/>
      <c r="B10" s="8"/>
      <c r="C10" s="3"/>
      <c r="D10" s="3"/>
      <c r="E10" s="3"/>
      <c r="F10" s="3"/>
      <c r="G10" s="3"/>
      <c r="H10" s="3"/>
      <c r="I10" s="3"/>
      <c r="J10" s="3"/>
    </row>
    <row r="11" spans="1:1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5" customHeight="1">
      <c r="A12" s="3"/>
      <c r="B12" s="60" t="s">
        <v>25</v>
      </c>
      <c r="C12" s="60"/>
      <c r="D12" s="60"/>
      <c r="E12" s="60"/>
      <c r="F12" s="60"/>
      <c r="G12" s="67">
        <v>1040</v>
      </c>
      <c r="H12" s="68"/>
      <c r="I12" s="3"/>
      <c r="J12" s="3"/>
    </row>
    <row r="13" spans="1:10" ht="12" customHeight="1">
      <c r="A13" s="3"/>
      <c r="B13" s="11"/>
      <c r="C13" s="11"/>
      <c r="D13" s="11"/>
      <c r="E13" s="11"/>
      <c r="F13" s="11"/>
      <c r="G13" s="11"/>
      <c r="H13" s="11"/>
      <c r="I13" s="3"/>
      <c r="J13" s="3"/>
    </row>
    <row r="14" spans="1:10" ht="18" customHeight="1">
      <c r="A14" s="3"/>
      <c r="B14" s="60" t="s">
        <v>36</v>
      </c>
      <c r="C14" s="60"/>
      <c r="D14" s="60"/>
      <c r="E14" s="60"/>
      <c r="F14" s="60"/>
      <c r="G14" s="69">
        <v>42020</v>
      </c>
      <c r="H14" s="70"/>
      <c r="I14" s="3"/>
      <c r="J14" s="3"/>
    </row>
    <row r="15" spans="1:10" ht="12" customHeight="1">
      <c r="A15" s="3"/>
      <c r="B15" s="11"/>
      <c r="C15" s="11"/>
      <c r="D15" s="11"/>
      <c r="E15" s="11"/>
      <c r="F15" s="11"/>
      <c r="G15" s="41"/>
      <c r="H15" s="11"/>
      <c r="I15" s="3"/>
      <c r="J15" s="3"/>
    </row>
    <row r="16" spans="1:10" ht="18" customHeight="1">
      <c r="A16" s="3"/>
      <c r="B16" s="60" t="s">
        <v>27</v>
      </c>
      <c r="C16" s="60"/>
      <c r="D16" s="60"/>
      <c r="E16" s="60"/>
      <c r="F16" s="60"/>
      <c r="G16" s="69">
        <v>42242</v>
      </c>
      <c r="H16" s="70"/>
      <c r="I16" s="3"/>
      <c r="J16" s="3"/>
    </row>
    <row r="17" spans="1:10" ht="12" customHeight="1">
      <c r="A17" s="3"/>
      <c r="B17" s="11"/>
      <c r="C17" s="11"/>
      <c r="D17" s="11"/>
      <c r="E17" s="11"/>
      <c r="F17" s="11"/>
      <c r="G17" s="41"/>
      <c r="H17" s="11"/>
      <c r="I17" s="3"/>
      <c r="J17" s="3"/>
    </row>
    <row r="18" spans="1:10" ht="18" customHeight="1">
      <c r="A18" s="3"/>
      <c r="B18" s="60" t="s">
        <v>0</v>
      </c>
      <c r="C18" s="60"/>
      <c r="D18" s="60"/>
      <c r="E18" s="60"/>
      <c r="F18" s="60"/>
      <c r="G18" s="71">
        <v>130</v>
      </c>
      <c r="H18" s="70"/>
      <c r="I18" s="3"/>
      <c r="J18" s="3"/>
    </row>
    <row r="19" spans="1:10" ht="12" customHeight="1">
      <c r="A19" s="3"/>
      <c r="B19" s="3"/>
      <c r="C19" s="3"/>
      <c r="D19" s="3"/>
      <c r="E19" s="3"/>
      <c r="F19" s="3"/>
      <c r="G19" s="3"/>
      <c r="H19" s="9"/>
      <c r="I19" s="3"/>
      <c r="J19" s="3"/>
    </row>
    <row r="20" spans="1:10" ht="18" customHeight="1">
      <c r="A20" s="3"/>
      <c r="B20" s="62" t="s">
        <v>28</v>
      </c>
      <c r="C20" s="63"/>
      <c r="D20" s="63"/>
      <c r="E20" s="63"/>
      <c r="F20" s="64"/>
      <c r="G20" s="40"/>
      <c r="H20" s="9"/>
      <c r="I20" s="3"/>
      <c r="J20" s="3"/>
    </row>
    <row r="21" spans="1:10" ht="12" customHeight="1">
      <c r="A21" s="3"/>
      <c r="B21" s="12"/>
      <c r="C21" s="10"/>
      <c r="D21" s="10"/>
      <c r="E21" s="10"/>
      <c r="F21" s="10"/>
      <c r="G21" s="13"/>
      <c r="H21" s="9"/>
      <c r="I21" s="3"/>
      <c r="J21" s="3"/>
    </row>
    <row r="22" spans="1:10" ht="15.75" customHeight="1">
      <c r="A22" s="3"/>
      <c r="B22" s="65"/>
      <c r="C22" s="65"/>
      <c r="D22" s="65"/>
      <c r="E22" s="65"/>
      <c r="F22" s="65"/>
      <c r="G22" s="9"/>
      <c r="H22" s="9"/>
      <c r="I22" s="3"/>
      <c r="J22" s="3"/>
    </row>
    <row r="23" spans="1:10" ht="19.5" customHeight="1">
      <c r="A23" s="3"/>
      <c r="B23" s="61" t="s">
        <v>1</v>
      </c>
      <c r="C23" s="61"/>
      <c r="D23" s="61"/>
      <c r="E23" s="61"/>
      <c r="F23" s="61"/>
      <c r="G23" s="82">
        <f>G16-G14</f>
        <v>222</v>
      </c>
      <c r="H23" s="83"/>
      <c r="I23" s="3"/>
      <c r="J23" s="3"/>
    </row>
    <row r="24" spans="1:10" s="2" customFormat="1" ht="12" customHeight="1">
      <c r="A24" s="14"/>
      <c r="B24" s="42"/>
      <c r="C24" s="42"/>
      <c r="D24" s="42"/>
      <c r="E24" s="42"/>
      <c r="F24" s="42"/>
      <c r="G24" s="43"/>
      <c r="H24" s="44"/>
      <c r="I24" s="14"/>
      <c r="J24" s="14"/>
    </row>
    <row r="25" spans="1:10" ht="19.5" customHeight="1">
      <c r="A25" s="3"/>
      <c r="B25" s="66" t="s">
        <v>4</v>
      </c>
      <c r="C25" s="66"/>
      <c r="D25" s="66"/>
      <c r="E25" s="46" t="s">
        <v>29</v>
      </c>
      <c r="F25" s="47">
        <f>G12</f>
        <v>1040</v>
      </c>
      <c r="G25" s="81">
        <f>G18</f>
        <v>130</v>
      </c>
      <c r="H25" s="81"/>
      <c r="I25" s="3"/>
      <c r="J25" s="3"/>
    </row>
    <row r="26" spans="1:10" ht="19.5" customHeight="1">
      <c r="A26" s="3"/>
      <c r="B26" s="66" t="s">
        <v>5</v>
      </c>
      <c r="C26" s="66"/>
      <c r="D26" s="66"/>
      <c r="E26" s="46" t="s">
        <v>29</v>
      </c>
      <c r="F26" s="47">
        <f>+IF(G12=1001,G12)+IF(G12=1011,G12)+IF(G12=1020,G12)+IF(G12=1019,G12)+IF(G12=1012,G12)+IF(G12=1015,G12)+IF(G12=1038,G12)+IF(G12=1040,G12)+IF(G12=1041,G12)+IF(G12=1042,G12)+IF(G12=2112,1990)+IF(G12=3800,1993)+IF(G12=3801,1994)+IF(G12=3812,1993)+IF(G12=3813,1993)+IF(G12=3816,G12)+IF(G12=4001,1989)+IF(G12=4033,1989)+IF(G12=4034,1989)+IF(G12=6001,1991)+IF(G12=6002,1991)+IF(G12=6003,1991)+IF(G12=6004,1991)+IF(G12=6005,1991)+IF(G12=6006,1991)+IF(G12=6007,1991)+IF(G12=6008,1991)+IF(G12=6009,1991)+IF(G12=6010,1991)+IF(G12=6011,1991)+IF(G12=6012,1991)+IF(G12=6013,1991)+IF(G12=6031,1991)+IF(G12=6032,1991)+IF(G12=6033,1991)+IF(G12=6034,1991)+IF(G12=6035,1991)+IF(G12=6099,1991)+IF(G12=3802,G12)+IF(G12=2001,1990)+IF(G12=2002,1990)+IF(G12=2003,1990)</f>
        <v>1040</v>
      </c>
      <c r="G26" s="80">
        <f>I95</f>
        <v>0.3971232876712329</v>
      </c>
      <c r="H26" s="80"/>
      <c r="I26" s="3"/>
      <c r="J26" s="3"/>
    </row>
    <row r="27" spans="1:10" ht="19.5" customHeight="1">
      <c r="A27" s="3"/>
      <c r="B27" s="66" t="s">
        <v>2</v>
      </c>
      <c r="C27" s="66"/>
      <c r="D27" s="66"/>
      <c r="E27" s="46" t="s">
        <v>29</v>
      </c>
      <c r="F27" s="47">
        <f>+IF(G12=1001,8906)+IF(G12=1011,8906)+IF(G12=1020,8906)+IF(G12=1019,8906)+IF(G12=1012,8906)+IF(G12=1015,8906)+IF(G12=1038,8906)+IF(G12=1040,8906)+IF(G12=1041,8906)+IF(G12=1042,8906)+IF(G12=2112,8905)+IF(G12=3800,8907)+IF(G12=3801,8902)+IF(G12=3812,8907)+IF(G12=3813,8907)+IF(G12=3816,8906)+IF(G12=4001,8901)+IF(G12=4033,8901)+IF(G12=4034,8901)+IF(G12=6001,8904)+IF(G12=6002,8904)+IF(G12=6003,8904)+IF(G12=6004,8904)+IF(G12=6005,8904)+IF(G12=6006,8904)+IF(G12=6007,8904)+IF(G12=6008,8904)+IF(G12=6009,8904)+IF(G12=6010,8904)+IF(G12=6011,8904)+IF(G12=6012,8904)+IF(G12=6013,8904)+IF(G12=6031,8904)+IF(G12=6032,8904)+IF(G12=6033,8904)+IF(G12=6034,8904)+IF(G12=6035,8904)+IF(G12=6099,8904)+IF(G12=3802,8906)+IF(G12=2001,8918)+IF(G12=2002,8918)+IF(G12=2003,8918)</f>
        <v>8906</v>
      </c>
      <c r="G27" s="80">
        <f>IF(G20="X",G18/100*10,IF(G23&lt;=14,G18/100*0.2*G23,IF(G23&lt;=30,I72,J72)))</f>
        <v>4.875</v>
      </c>
      <c r="H27" s="80"/>
      <c r="I27" s="3"/>
      <c r="J27" s="3"/>
    </row>
    <row r="28" spans="1:10" ht="19.5" customHeight="1">
      <c r="A28" s="3"/>
      <c r="B28" s="59" t="s">
        <v>3</v>
      </c>
      <c r="C28" s="59"/>
      <c r="D28" s="59"/>
      <c r="E28" s="59"/>
      <c r="F28" s="59"/>
      <c r="G28" s="78">
        <f>SUM(G25:G27)</f>
        <v>135.27212328767123</v>
      </c>
      <c r="H28" s="79"/>
      <c r="I28" s="3"/>
      <c r="J28" s="3"/>
    </row>
    <row r="29" spans="1:10" ht="19.5" customHeight="1">
      <c r="A29" s="3"/>
      <c r="B29" s="9"/>
      <c r="C29" s="9"/>
      <c r="D29" s="9"/>
      <c r="E29" s="9"/>
      <c r="F29" s="9"/>
      <c r="G29" s="9"/>
      <c r="H29" s="9"/>
      <c r="I29" s="3"/>
      <c r="J29" s="3"/>
    </row>
    <row r="30" spans="1:10" ht="19.5" customHeight="1">
      <c r="A30" s="3"/>
      <c r="B30" s="74" t="s">
        <v>24</v>
      </c>
      <c r="C30" s="75"/>
      <c r="D30" s="75"/>
      <c r="E30" s="76"/>
      <c r="F30" s="9"/>
      <c r="G30" s="9"/>
      <c r="H30" s="9"/>
      <c r="I30" s="3"/>
      <c r="J30" s="3"/>
    </row>
    <row r="31" spans="1:10" ht="15" customHeight="1">
      <c r="A31" s="3"/>
      <c r="B31" s="15" t="s">
        <v>21</v>
      </c>
      <c r="C31" s="15" t="s">
        <v>22</v>
      </c>
      <c r="D31" s="15" t="s">
        <v>6</v>
      </c>
      <c r="E31" s="15" t="s">
        <v>7</v>
      </c>
      <c r="F31" s="9"/>
      <c r="G31" s="9"/>
      <c r="H31" s="9"/>
      <c r="I31" s="3"/>
      <c r="J31" s="3"/>
    </row>
    <row r="32" spans="1:10" ht="15" customHeight="1">
      <c r="A32" s="3"/>
      <c r="B32" s="16">
        <v>36161</v>
      </c>
      <c r="C32" s="16">
        <v>39780</v>
      </c>
      <c r="D32" s="17">
        <v>0.0375</v>
      </c>
      <c r="E32" s="17">
        <v>0.06</v>
      </c>
      <c r="F32" s="9"/>
      <c r="G32" s="9"/>
      <c r="H32" s="9"/>
      <c r="I32" s="3"/>
      <c r="J32" s="3"/>
    </row>
    <row r="33" spans="1:10" ht="15" customHeight="1">
      <c r="A33" s="3"/>
      <c r="B33" s="16">
        <v>39781</v>
      </c>
      <c r="C33" s="16">
        <v>40574</v>
      </c>
      <c r="D33" s="17">
        <v>0.025</v>
      </c>
      <c r="E33" s="17">
        <v>0.03</v>
      </c>
      <c r="F33" s="9"/>
      <c r="G33" s="18"/>
      <c r="H33" s="9"/>
      <c r="I33" s="3"/>
      <c r="J33" s="3"/>
    </row>
    <row r="34" spans="1:10" ht="15" customHeight="1">
      <c r="A34" s="3"/>
      <c r="B34" s="16">
        <v>40575</v>
      </c>
      <c r="C34" s="16">
        <v>42004</v>
      </c>
      <c r="D34" s="17">
        <v>0.03</v>
      </c>
      <c r="E34" s="17">
        <v>0.0375</v>
      </c>
      <c r="F34" s="9"/>
      <c r="G34" s="18"/>
      <c r="H34" s="9"/>
      <c r="I34" s="3"/>
      <c r="J34" s="3"/>
    </row>
    <row r="35" spans="1:10" ht="15" customHeight="1">
      <c r="A35" s="3"/>
      <c r="B35" s="9"/>
      <c r="C35" s="19"/>
      <c r="D35" s="9"/>
      <c r="E35" s="9"/>
      <c r="F35" s="9"/>
      <c r="G35" s="9"/>
      <c r="H35" s="9"/>
      <c r="I35" s="3"/>
      <c r="J35" s="3"/>
    </row>
    <row r="36" spans="1:10" ht="24.75" customHeight="1">
      <c r="A36" s="3"/>
      <c r="B36" s="72" t="s">
        <v>20</v>
      </c>
      <c r="C36" s="73"/>
      <c r="D36" s="73"/>
      <c r="E36" s="9"/>
      <c r="F36" s="9"/>
      <c r="G36" s="9"/>
      <c r="H36" s="9"/>
      <c r="I36" s="3"/>
      <c r="J36" s="3"/>
    </row>
    <row r="37" spans="1:10" ht="15" customHeight="1">
      <c r="A37" s="3"/>
      <c r="B37" s="15" t="s">
        <v>21</v>
      </c>
      <c r="C37" s="15" t="s">
        <v>22</v>
      </c>
      <c r="D37" s="15" t="s">
        <v>23</v>
      </c>
      <c r="E37" s="9"/>
      <c r="F37" s="9"/>
      <c r="G37" s="9"/>
      <c r="H37" s="9"/>
      <c r="I37" s="3"/>
      <c r="J37" s="3"/>
    </row>
    <row r="38" spans="1:10" ht="15" customHeight="1">
      <c r="A38" s="3"/>
      <c r="B38" s="16">
        <v>36161</v>
      </c>
      <c r="C38" s="16">
        <v>36891</v>
      </c>
      <c r="D38" s="20">
        <v>0.025</v>
      </c>
      <c r="E38" s="9"/>
      <c r="F38" s="9"/>
      <c r="G38" s="9"/>
      <c r="H38" s="9"/>
      <c r="I38" s="3"/>
      <c r="J38" s="3"/>
    </row>
    <row r="39" spans="1:10" ht="15" customHeight="1">
      <c r="A39" s="3"/>
      <c r="B39" s="16">
        <v>36892</v>
      </c>
      <c r="C39" s="16">
        <f aca="true" t="shared" si="0" ref="C39:C44">B40-1</f>
        <v>37256</v>
      </c>
      <c r="D39" s="20">
        <v>0.035</v>
      </c>
      <c r="E39" s="9"/>
      <c r="F39" s="9"/>
      <c r="G39" s="9"/>
      <c r="H39" s="9"/>
      <c r="I39" s="3"/>
      <c r="J39" s="3"/>
    </row>
    <row r="40" spans="1:10" ht="15" customHeight="1">
      <c r="A40" s="3"/>
      <c r="B40" s="16">
        <v>37257</v>
      </c>
      <c r="C40" s="16">
        <f t="shared" si="0"/>
        <v>37986</v>
      </c>
      <c r="D40" s="20">
        <v>0.03</v>
      </c>
      <c r="E40" s="9"/>
      <c r="F40" s="9"/>
      <c r="G40" s="9"/>
      <c r="H40" s="9"/>
      <c r="I40" s="3"/>
      <c r="J40" s="3"/>
    </row>
    <row r="41" spans="1:10" ht="15" customHeight="1">
      <c r="A41" s="3"/>
      <c r="B41" s="16">
        <v>37987</v>
      </c>
      <c r="C41" s="16">
        <f t="shared" si="0"/>
        <v>39447</v>
      </c>
      <c r="D41" s="20">
        <v>0.025</v>
      </c>
      <c r="E41" s="9"/>
      <c r="F41" s="9"/>
      <c r="G41" s="9"/>
      <c r="H41" s="9"/>
      <c r="I41" s="3"/>
      <c r="J41" s="3"/>
    </row>
    <row r="42" spans="1:10" ht="15" customHeight="1">
      <c r="A42" s="3"/>
      <c r="B42" s="16">
        <v>39448</v>
      </c>
      <c r="C42" s="16">
        <f t="shared" si="0"/>
        <v>40178</v>
      </c>
      <c r="D42" s="20">
        <v>0.03</v>
      </c>
      <c r="E42" s="21"/>
      <c r="F42" s="9"/>
      <c r="G42" s="9"/>
      <c r="H42" s="9"/>
      <c r="I42" s="3"/>
      <c r="J42" s="3"/>
    </row>
    <row r="43" spans="1:10" ht="15" customHeight="1">
      <c r="A43" s="3"/>
      <c r="B43" s="16">
        <v>40179</v>
      </c>
      <c r="C43" s="16">
        <f t="shared" si="0"/>
        <v>40543</v>
      </c>
      <c r="D43" s="20">
        <v>0.01</v>
      </c>
      <c r="E43" s="21"/>
      <c r="F43" s="9"/>
      <c r="G43" s="9"/>
      <c r="H43" s="9"/>
      <c r="I43" s="3"/>
      <c r="J43" s="3"/>
    </row>
    <row r="44" spans="1:10" ht="15" customHeight="1">
      <c r="A44" s="3"/>
      <c r="B44" s="16">
        <v>40544</v>
      </c>
      <c r="C44" s="16">
        <f t="shared" si="0"/>
        <v>40908</v>
      </c>
      <c r="D44" s="20">
        <v>0.015</v>
      </c>
      <c r="E44" s="21"/>
      <c r="F44" s="9"/>
      <c r="G44" s="9"/>
      <c r="H44" s="9"/>
      <c r="I44" s="3"/>
      <c r="J44" s="3"/>
    </row>
    <row r="45" spans="1:10" ht="15" customHeight="1">
      <c r="A45" s="3"/>
      <c r="B45" s="16">
        <v>40909</v>
      </c>
      <c r="C45" s="16">
        <v>41639</v>
      </c>
      <c r="D45" s="20">
        <v>0.025</v>
      </c>
      <c r="E45" s="21"/>
      <c r="F45" s="9"/>
      <c r="G45" s="9"/>
      <c r="H45" s="9"/>
      <c r="I45" s="3"/>
      <c r="J45" s="3"/>
    </row>
    <row r="46" spans="1:10" ht="16.5" customHeight="1">
      <c r="A46" s="3"/>
      <c r="B46" s="54">
        <v>41640</v>
      </c>
      <c r="C46" s="54">
        <v>42004</v>
      </c>
      <c r="D46" s="17">
        <v>0.01</v>
      </c>
      <c r="E46" s="21"/>
      <c r="F46" s="9"/>
      <c r="G46" s="9"/>
      <c r="H46" s="9"/>
      <c r="I46" s="3"/>
      <c r="J46" s="3"/>
    </row>
    <row r="47" spans="1:10" ht="16.5" customHeight="1">
      <c r="A47" s="3"/>
      <c r="B47" s="48">
        <v>42005</v>
      </c>
      <c r="C47" s="48">
        <v>42369</v>
      </c>
      <c r="D47" s="49">
        <v>0.005</v>
      </c>
      <c r="E47" s="21"/>
      <c r="F47" s="9"/>
      <c r="G47" s="9"/>
      <c r="H47" s="9"/>
      <c r="I47" s="3"/>
      <c r="J47" s="3"/>
    </row>
    <row r="48" spans="1:10" ht="16.5" customHeight="1">
      <c r="A48" s="3"/>
      <c r="B48" s="22"/>
      <c r="C48" s="22"/>
      <c r="D48" s="23"/>
      <c r="E48" s="21"/>
      <c r="F48" s="9"/>
      <c r="G48" s="9"/>
      <c r="H48" s="9"/>
      <c r="I48" s="3"/>
      <c r="J48" s="3"/>
    </row>
    <row r="49" spans="1:10" ht="16.5" customHeight="1">
      <c r="A49" s="3"/>
      <c r="B49" s="22"/>
      <c r="C49" s="22"/>
      <c r="D49" s="23"/>
      <c r="E49" s="21"/>
      <c r="F49" s="9"/>
      <c r="G49" s="9"/>
      <c r="H49" s="9"/>
      <c r="I49" s="3"/>
      <c r="J49" s="3"/>
    </row>
    <row r="50" spans="1:10" ht="19.5" customHeight="1">
      <c r="A50" s="3"/>
      <c r="B50" s="22"/>
      <c r="C50" s="22"/>
      <c r="D50" s="23"/>
      <c r="E50" s="21"/>
      <c r="F50" s="9"/>
      <c r="G50" s="9"/>
      <c r="H50" s="9"/>
      <c r="I50" s="3"/>
      <c r="J50" s="3"/>
    </row>
    <row r="51" spans="1:10" ht="19.5" customHeight="1" hidden="1">
      <c r="A51" s="3"/>
      <c r="E51" s="21"/>
      <c r="F51" s="9"/>
      <c r="G51" s="9"/>
      <c r="H51" s="9"/>
      <c r="I51" s="3"/>
      <c r="J51" s="3"/>
    </row>
    <row r="52" spans="1:10" ht="19.5" customHeight="1" hidden="1">
      <c r="A52" s="3"/>
      <c r="E52" s="21"/>
      <c r="F52" s="9"/>
      <c r="G52" s="9"/>
      <c r="H52" s="9"/>
      <c r="I52" s="3"/>
      <c r="J52" s="3"/>
    </row>
    <row r="53" spans="1:10" ht="19.5" customHeight="1" hidden="1">
      <c r="A53" s="3"/>
      <c r="E53" s="21"/>
      <c r="F53" s="9"/>
      <c r="G53" s="9"/>
      <c r="H53" s="9"/>
      <c r="I53" s="3"/>
      <c r="J53" s="3"/>
    </row>
    <row r="54" spans="1:10" ht="19.5" customHeight="1" hidden="1">
      <c r="A54" s="3"/>
      <c r="E54" s="21"/>
      <c r="F54" s="9"/>
      <c r="G54" s="9"/>
      <c r="H54" s="9"/>
      <c r="I54" s="3"/>
      <c r="J54" s="3"/>
    </row>
    <row r="55" spans="1:10" ht="19.5" customHeight="1" hidden="1">
      <c r="A55" s="3"/>
      <c r="B55" s="45">
        <v>1989</v>
      </c>
      <c r="C55" t="s">
        <v>37</v>
      </c>
      <c r="D55" s="23"/>
      <c r="E55" s="21"/>
      <c r="F55" s="9"/>
      <c r="G55" s="9"/>
      <c r="H55" s="9"/>
      <c r="I55" s="3"/>
      <c r="J55" s="3"/>
    </row>
    <row r="56" spans="1:10" ht="19.5" customHeight="1" hidden="1">
      <c r="A56" s="3"/>
      <c r="B56" s="45">
        <v>1990</v>
      </c>
      <c r="C56" t="s">
        <v>38</v>
      </c>
      <c r="D56" s="23"/>
      <c r="E56" s="21"/>
      <c r="F56" s="9"/>
      <c r="G56" s="9"/>
      <c r="H56" s="9"/>
      <c r="I56" s="3"/>
      <c r="J56" s="3"/>
    </row>
    <row r="57" spans="1:10" ht="19.5" customHeight="1" hidden="1">
      <c r="A57" s="3"/>
      <c r="B57" s="45">
        <v>1991</v>
      </c>
      <c r="C57" t="s">
        <v>39</v>
      </c>
      <c r="D57" s="23"/>
      <c r="E57" s="21"/>
      <c r="F57" s="9"/>
      <c r="G57" s="9"/>
      <c r="H57" s="9"/>
      <c r="I57" s="3"/>
      <c r="J57" s="3"/>
    </row>
    <row r="58" spans="1:10" ht="19.5" customHeight="1" hidden="1">
      <c r="A58" s="3"/>
      <c r="B58" s="45">
        <v>1992</v>
      </c>
      <c r="C58" t="s">
        <v>40</v>
      </c>
      <c r="D58" s="23"/>
      <c r="E58" s="21"/>
      <c r="F58" s="9"/>
      <c r="G58" s="9"/>
      <c r="H58" s="9"/>
      <c r="I58" s="3"/>
      <c r="J58" s="3"/>
    </row>
    <row r="59" spans="1:10" ht="19.5" customHeight="1" hidden="1">
      <c r="A59" s="3"/>
      <c r="B59" s="45">
        <v>1993</v>
      </c>
      <c r="C59" t="s">
        <v>41</v>
      </c>
      <c r="D59" s="23"/>
      <c r="E59" s="21"/>
      <c r="F59" s="9"/>
      <c r="G59" s="9"/>
      <c r="H59" s="9"/>
      <c r="I59" s="3"/>
      <c r="J59" s="3"/>
    </row>
    <row r="60" spans="1:10" ht="19.5" customHeight="1" hidden="1">
      <c r="A60" s="3"/>
      <c r="B60" s="45">
        <v>1994</v>
      </c>
      <c r="C60" t="s">
        <v>42</v>
      </c>
      <c r="D60" s="23"/>
      <c r="E60" s="21"/>
      <c r="F60" s="9"/>
      <c r="G60" s="9"/>
      <c r="H60" s="9"/>
      <c r="I60" s="3"/>
      <c r="J60" s="3"/>
    </row>
    <row r="61" spans="1:10" ht="19.5" customHeight="1" hidden="1">
      <c r="A61" s="3"/>
      <c r="B61" s="45">
        <v>1995</v>
      </c>
      <c r="C61" t="s">
        <v>43</v>
      </c>
      <c r="D61" s="23"/>
      <c r="E61" s="21"/>
      <c r="F61" s="9"/>
      <c r="G61" s="9"/>
      <c r="H61" s="9"/>
      <c r="I61" s="3"/>
      <c r="J61" s="3"/>
    </row>
    <row r="62" spans="1:10" ht="19.5" customHeight="1" hidden="1">
      <c r="A62" s="3"/>
      <c r="E62" s="21"/>
      <c r="F62" s="9"/>
      <c r="G62" s="9"/>
      <c r="H62" s="9"/>
      <c r="I62" s="3"/>
      <c r="J62" s="3"/>
    </row>
    <row r="63" spans="1:10" ht="19.5" customHeight="1" hidden="1">
      <c r="A63" s="3"/>
      <c r="B63" s="22"/>
      <c r="C63" s="22"/>
      <c r="D63" s="23"/>
      <c r="E63" s="21"/>
      <c r="F63" s="9"/>
      <c r="G63" s="9"/>
      <c r="H63" s="9"/>
      <c r="I63" s="3"/>
      <c r="J63" s="3"/>
    </row>
    <row r="64" spans="1:10" ht="19.5" customHeight="1" hidden="1">
      <c r="A64" s="3"/>
      <c r="B64" s="24" t="s">
        <v>8</v>
      </c>
      <c r="C64" s="24" t="s">
        <v>9</v>
      </c>
      <c r="D64" s="24"/>
      <c r="E64" s="24" t="s">
        <v>10</v>
      </c>
      <c r="F64" s="24"/>
      <c r="G64" s="9"/>
      <c r="H64" s="9"/>
      <c r="I64" s="3"/>
      <c r="J64" s="3"/>
    </row>
    <row r="65" spans="1:10" ht="19.5" customHeight="1" hidden="1">
      <c r="A65" s="3"/>
      <c r="B65" s="25">
        <f>G14</f>
        <v>42020</v>
      </c>
      <c r="C65" s="25">
        <f>G16</f>
        <v>42242</v>
      </c>
      <c r="D65" s="25"/>
      <c r="E65" s="26">
        <f>G18</f>
        <v>130</v>
      </c>
      <c r="F65" s="27"/>
      <c r="G65" s="9"/>
      <c r="H65" s="9"/>
      <c r="I65" s="3"/>
      <c r="J65" s="3"/>
    </row>
    <row r="66" spans="1:10" ht="19.5" customHeight="1" hidden="1">
      <c r="A66" s="3"/>
      <c r="B66" s="30"/>
      <c r="C66" s="31"/>
      <c r="D66" s="30"/>
      <c r="E66" s="32"/>
      <c r="F66" s="3"/>
      <c r="G66" s="9"/>
      <c r="H66" s="9"/>
      <c r="I66" s="3"/>
      <c r="J66" s="3"/>
    </row>
    <row r="67" spans="1:10" ht="19.5" customHeight="1" hidden="1">
      <c r="A67" s="3"/>
      <c r="B67" s="24" t="s">
        <v>8</v>
      </c>
      <c r="C67" s="24" t="s">
        <v>9</v>
      </c>
      <c r="D67" s="24" t="s">
        <v>6</v>
      </c>
      <c r="E67" s="24" t="s">
        <v>32</v>
      </c>
      <c r="F67" s="24" t="s">
        <v>15</v>
      </c>
      <c r="G67" s="24" t="s">
        <v>16</v>
      </c>
      <c r="H67" s="24" t="s">
        <v>33</v>
      </c>
      <c r="I67" s="24" t="s">
        <v>6</v>
      </c>
      <c r="J67" s="24" t="s">
        <v>32</v>
      </c>
    </row>
    <row r="68" spans="1:10" ht="19.5" customHeight="1" hidden="1">
      <c r="A68" s="3"/>
      <c r="B68" s="16">
        <v>36161</v>
      </c>
      <c r="C68" s="16">
        <v>39780</v>
      </c>
      <c r="D68" s="17">
        <v>0.0375</v>
      </c>
      <c r="E68" s="17">
        <v>0.06</v>
      </c>
      <c r="F68" s="33">
        <f>IF($B$65&lt;=C68,IF($B$65&lt;B68,B68,$B$65),0)</f>
        <v>0</v>
      </c>
      <c r="G68" s="33">
        <f>IF($C$65&gt;=B68,IF($C$65&gt;C68,C68,$C$65),0)</f>
        <v>39780</v>
      </c>
      <c r="H68" s="35">
        <f>IF(AND(G68&gt;0,F68&gt;0),1,0)</f>
        <v>0</v>
      </c>
      <c r="I68" s="36">
        <f>$E$65*D68*H68</f>
        <v>0</v>
      </c>
      <c r="J68" s="36">
        <f>$E$65*E68*H68</f>
        <v>0</v>
      </c>
    </row>
    <row r="69" spans="1:10" ht="19.5" customHeight="1" hidden="1">
      <c r="A69" s="3"/>
      <c r="B69" s="16">
        <v>39781</v>
      </c>
      <c r="C69" s="16">
        <v>40574</v>
      </c>
      <c r="D69" s="17">
        <v>0.025</v>
      </c>
      <c r="E69" s="17">
        <v>0.03</v>
      </c>
      <c r="F69" s="33">
        <f>IF($B$65&lt;=C69,IF($B$65&lt;B69,B69,$B$65),0)</f>
        <v>0</v>
      </c>
      <c r="G69" s="33">
        <f>IF($C$65&gt;=B69,IF($C$65&gt;C69,C69,$C$65),0)</f>
        <v>40574</v>
      </c>
      <c r="H69" s="35">
        <f>IF(AND(G69&gt;0,F69&gt;0),1,0)</f>
        <v>0</v>
      </c>
      <c r="I69" s="36">
        <f>$E$65*D69*H69</f>
        <v>0</v>
      </c>
      <c r="J69" s="36">
        <f>$E$65*E69*H69</f>
        <v>0</v>
      </c>
    </row>
    <row r="70" spans="1:10" ht="19.5" customHeight="1" hidden="1">
      <c r="A70" s="3"/>
      <c r="B70" s="16">
        <v>40575</v>
      </c>
      <c r="C70" s="16">
        <v>42369</v>
      </c>
      <c r="D70" s="17">
        <v>0.03</v>
      </c>
      <c r="E70" s="17">
        <v>0.0375</v>
      </c>
      <c r="F70" s="33">
        <f>IF($B$65&lt;=C70,IF($B$65&lt;B70,B70,$B$65),0)</f>
        <v>42020</v>
      </c>
      <c r="G70" s="33">
        <f>IF($C$65&gt;=B70,IF($C$65&gt;C70,C70,$C$65),0)</f>
        <v>42242</v>
      </c>
      <c r="H70" s="35">
        <f>IF(AND(G70&gt;0,F70&gt;0),1,0)</f>
        <v>1</v>
      </c>
      <c r="I70" s="36">
        <f>$E$65*D70*H70</f>
        <v>3.9</v>
      </c>
      <c r="J70" s="36">
        <f>$E$65*E70*H70</f>
        <v>4.875</v>
      </c>
    </row>
    <row r="71" spans="1:10" ht="19.5" customHeight="1" hidden="1">
      <c r="A71" s="3"/>
      <c r="B71" s="35"/>
      <c r="C71" s="35"/>
      <c r="D71" s="34"/>
      <c r="E71" s="35"/>
      <c r="F71" s="35"/>
      <c r="G71" s="35"/>
      <c r="H71" s="35"/>
      <c r="I71" s="35"/>
      <c r="J71" s="35"/>
    </row>
    <row r="72" spans="1:10" ht="19.5" customHeight="1" hidden="1">
      <c r="A72" s="3"/>
      <c r="B72" s="35"/>
      <c r="C72" s="35"/>
      <c r="D72" s="35"/>
      <c r="E72" s="35"/>
      <c r="F72" s="35"/>
      <c r="G72" s="37" t="s">
        <v>19</v>
      </c>
      <c r="H72" s="38">
        <f>SUM(H68:H70)</f>
        <v>1</v>
      </c>
      <c r="I72" s="39">
        <f>SUM(I68:I70)</f>
        <v>3.9</v>
      </c>
      <c r="J72" s="39">
        <f>SUM(J68:J70)</f>
        <v>4.875</v>
      </c>
    </row>
    <row r="73" spans="1:10" ht="19.5" customHeight="1" hidden="1">
      <c r="A73" s="3"/>
      <c r="B73" s="22"/>
      <c r="C73" s="22"/>
      <c r="D73" s="23"/>
      <c r="E73" s="21"/>
      <c r="F73" s="9"/>
      <c r="G73" s="9"/>
      <c r="H73" s="9"/>
      <c r="I73" s="3"/>
      <c r="J73" s="3"/>
    </row>
    <row r="74" spans="1:10" ht="19.5" customHeight="1" hidden="1">
      <c r="A74" s="3"/>
      <c r="B74" s="22"/>
      <c r="C74" s="22"/>
      <c r="D74" s="23"/>
      <c r="E74" s="21"/>
      <c r="F74" s="9"/>
      <c r="G74" s="9"/>
      <c r="H74" s="9"/>
      <c r="I74" s="3"/>
      <c r="J74" s="3"/>
    </row>
    <row r="75" spans="1:10" ht="19.5" customHeight="1" hidden="1">
      <c r="A75" s="3"/>
      <c r="B75" s="9"/>
      <c r="C75" s="9"/>
      <c r="D75" s="9"/>
      <c r="E75" s="9"/>
      <c r="F75" s="9"/>
      <c r="G75" s="9"/>
      <c r="H75" s="9"/>
      <c r="I75" s="3"/>
      <c r="J75" s="3"/>
    </row>
    <row r="76" spans="1:10" ht="19.5" customHeight="1" hidden="1">
      <c r="A76" s="3"/>
      <c r="B76" s="24" t="s">
        <v>8</v>
      </c>
      <c r="C76" s="24" t="s">
        <v>9</v>
      </c>
      <c r="D76" s="24"/>
      <c r="E76" s="24" t="s">
        <v>10</v>
      </c>
      <c r="F76" s="24"/>
      <c r="G76" s="9"/>
      <c r="H76" s="9"/>
      <c r="I76" s="3"/>
      <c r="J76" s="3"/>
    </row>
    <row r="77" spans="1:10" ht="19.5" customHeight="1" hidden="1">
      <c r="A77" s="3"/>
      <c r="B77" s="25">
        <f>G14</f>
        <v>42020</v>
      </c>
      <c r="C77" s="25">
        <f>G16</f>
        <v>42242</v>
      </c>
      <c r="D77" s="25"/>
      <c r="E77" s="26">
        <f>G18</f>
        <v>130</v>
      </c>
      <c r="F77" s="27"/>
      <c r="G77" s="9"/>
      <c r="H77" s="9"/>
      <c r="I77" s="3"/>
      <c r="J77" s="3"/>
    </row>
    <row r="78" spans="1:10" ht="19.5" customHeight="1" hidden="1">
      <c r="A78" s="3"/>
      <c r="B78" s="9"/>
      <c r="C78" s="9"/>
      <c r="D78" s="28"/>
      <c r="E78" s="24" t="s">
        <v>11</v>
      </c>
      <c r="F78" s="29"/>
      <c r="G78" s="9"/>
      <c r="H78" s="9"/>
      <c r="I78" s="3"/>
      <c r="J78" s="3"/>
    </row>
    <row r="79" spans="1:10" ht="19.5" customHeight="1" hidden="1">
      <c r="A79" s="3"/>
      <c r="B79" s="30"/>
      <c r="C79" s="31" t="s">
        <v>12</v>
      </c>
      <c r="D79" s="30"/>
      <c r="E79" s="32">
        <f>E77+I95</f>
        <v>130.39712328767123</v>
      </c>
      <c r="F79" s="3"/>
      <c r="G79" s="9"/>
      <c r="H79" s="9"/>
      <c r="I79" s="3"/>
      <c r="J79" s="3"/>
    </row>
    <row r="80" spans="1:10" ht="19.5" customHeight="1" hidden="1">
      <c r="A80" s="3"/>
      <c r="B80" s="24" t="s">
        <v>8</v>
      </c>
      <c r="C80" s="24" t="s">
        <v>9</v>
      </c>
      <c r="D80" s="24" t="s">
        <v>13</v>
      </c>
      <c r="E80" s="24" t="s">
        <v>14</v>
      </c>
      <c r="F80" s="24" t="s">
        <v>15</v>
      </c>
      <c r="G80" s="24" t="s">
        <v>16</v>
      </c>
      <c r="H80" s="24" t="s">
        <v>17</v>
      </c>
      <c r="I80" s="24" t="s">
        <v>18</v>
      </c>
      <c r="J80" s="3"/>
    </row>
    <row r="81" spans="1:10" ht="19.5" customHeight="1" hidden="1">
      <c r="A81" s="3"/>
      <c r="B81" s="16">
        <v>36161</v>
      </c>
      <c r="C81" s="16">
        <v>36525</v>
      </c>
      <c r="D81" s="34">
        <v>365</v>
      </c>
      <c r="E81" s="20">
        <v>0.025</v>
      </c>
      <c r="F81" s="33">
        <f>IF($B$77&lt;=C81,IF($B$77&lt;B81,B81,$B$77),0)</f>
        <v>0</v>
      </c>
      <c r="G81" s="33">
        <f>IF($C$77&gt;=B81,IF($C$77&gt;C81,C81,$C$77),0)</f>
        <v>36525</v>
      </c>
      <c r="H81" s="35">
        <f aca="true" t="shared" si="1" ref="H81:H90">IF(AND(G81&gt;0,F81&gt;0),G81-F81+1,0)</f>
        <v>0</v>
      </c>
      <c r="I81" s="36">
        <f>$E$77*E81*(H81/365)</f>
        <v>0</v>
      </c>
      <c r="J81" s="3"/>
    </row>
    <row r="82" spans="1:10" ht="19.5" customHeight="1" hidden="1">
      <c r="A82" s="3"/>
      <c r="B82" s="16">
        <v>36526</v>
      </c>
      <c r="C82" s="16">
        <v>36891</v>
      </c>
      <c r="D82" s="34">
        <v>366</v>
      </c>
      <c r="E82" s="20">
        <v>0.025</v>
      </c>
      <c r="F82" s="33">
        <f>IF($B$77&lt;=C82,IF($B$77&lt;B82,B82,$B$77),0)</f>
        <v>0</v>
      </c>
      <c r="G82" s="33">
        <f>IF($C$77&gt;=B82,IF($C$77&gt;C82,C82,$C$77),0)</f>
        <v>36891</v>
      </c>
      <c r="H82" s="35">
        <f t="shared" si="1"/>
        <v>0</v>
      </c>
      <c r="I82" s="36">
        <f>$E$77*E82*(H82/365)</f>
        <v>0</v>
      </c>
      <c r="J82" s="3"/>
    </row>
    <row r="83" spans="1:10" ht="19.5" customHeight="1" hidden="1">
      <c r="A83" s="3"/>
      <c r="B83" s="16">
        <v>36892</v>
      </c>
      <c r="C83" s="16">
        <f>B84-1</f>
        <v>37256</v>
      </c>
      <c r="D83" s="34">
        <v>365</v>
      </c>
      <c r="E83" s="20">
        <v>0.035</v>
      </c>
      <c r="F83" s="33">
        <f aca="true" t="shared" si="2" ref="F83:F89">IF($B$77&lt;=C83,IF($B$77&lt;B83,B83,$B$77),0)</f>
        <v>0</v>
      </c>
      <c r="G83" s="33">
        <f aca="true" t="shared" si="3" ref="G83:G89">IF($C$77&gt;=B83,IF($C$77&gt;C83,C83,$C$77),0)</f>
        <v>37256</v>
      </c>
      <c r="H83" s="35">
        <f t="shared" si="1"/>
        <v>0</v>
      </c>
      <c r="I83" s="36">
        <f>$E$77*E83*(H83/365)</f>
        <v>0</v>
      </c>
      <c r="J83" s="3"/>
    </row>
    <row r="84" spans="1:10" ht="19.5" customHeight="1" hidden="1">
      <c r="A84" s="3"/>
      <c r="B84" s="16">
        <v>37257</v>
      </c>
      <c r="C84" s="16">
        <f>B85-1</f>
        <v>37986</v>
      </c>
      <c r="D84" s="34">
        <v>365</v>
      </c>
      <c r="E84" s="20">
        <v>0.03</v>
      </c>
      <c r="F84" s="33">
        <f t="shared" si="2"/>
        <v>0</v>
      </c>
      <c r="G84" s="33">
        <f t="shared" si="3"/>
        <v>37986</v>
      </c>
      <c r="H84" s="35">
        <f t="shared" si="1"/>
        <v>0</v>
      </c>
      <c r="I84" s="36">
        <f aca="true" t="shared" si="4" ref="I84:I89">$E$77*E84*(H84/365)</f>
        <v>0</v>
      </c>
      <c r="J84" s="3"/>
    </row>
    <row r="85" spans="1:10" ht="19.5" customHeight="1" hidden="1">
      <c r="A85" s="3"/>
      <c r="B85" s="16">
        <v>37987</v>
      </c>
      <c r="C85" s="16">
        <v>38352</v>
      </c>
      <c r="D85" s="34">
        <v>366</v>
      </c>
      <c r="E85" s="20">
        <v>0.025</v>
      </c>
      <c r="F85" s="33">
        <f t="shared" si="2"/>
        <v>0</v>
      </c>
      <c r="G85" s="33">
        <f t="shared" si="3"/>
        <v>38352</v>
      </c>
      <c r="H85" s="35">
        <f t="shared" si="1"/>
        <v>0</v>
      </c>
      <c r="I85" s="36">
        <f t="shared" si="4"/>
        <v>0</v>
      </c>
      <c r="J85" s="3"/>
    </row>
    <row r="86" spans="1:10" ht="19.5" customHeight="1" hidden="1">
      <c r="A86" s="3"/>
      <c r="B86" s="16">
        <v>38353</v>
      </c>
      <c r="C86" s="16">
        <v>39447</v>
      </c>
      <c r="D86" s="34">
        <v>365</v>
      </c>
      <c r="E86" s="20">
        <v>0.025</v>
      </c>
      <c r="F86" s="33">
        <f>IF($B$77&lt;=C86,IF($B$77&lt;B86,B86,$B$77),0)</f>
        <v>0</v>
      </c>
      <c r="G86" s="33">
        <f>IF($C$77&gt;=B86,IF($C$77&gt;C86,C86,$C$77),0)</f>
        <v>39447</v>
      </c>
      <c r="H86" s="35">
        <f t="shared" si="1"/>
        <v>0</v>
      </c>
      <c r="I86" s="36">
        <f>$E$77*E86*(H86/365)</f>
        <v>0</v>
      </c>
      <c r="J86" s="3"/>
    </row>
    <row r="87" spans="1:10" ht="19.5" customHeight="1" hidden="1">
      <c r="A87" s="3"/>
      <c r="B87" s="16">
        <v>39448</v>
      </c>
      <c r="C87" s="16">
        <v>39813</v>
      </c>
      <c r="D87" s="34">
        <v>366</v>
      </c>
      <c r="E87" s="20">
        <v>0.03</v>
      </c>
      <c r="F87" s="33">
        <f t="shared" si="2"/>
        <v>0</v>
      </c>
      <c r="G87" s="33">
        <f t="shared" si="3"/>
        <v>39813</v>
      </c>
      <c r="H87" s="35">
        <f t="shared" si="1"/>
        <v>0</v>
      </c>
      <c r="I87" s="36">
        <f t="shared" si="4"/>
        <v>0</v>
      </c>
      <c r="J87" s="3"/>
    </row>
    <row r="88" spans="1:10" ht="19.5" customHeight="1" hidden="1">
      <c r="A88" s="3"/>
      <c r="B88" s="16">
        <v>39814</v>
      </c>
      <c r="C88" s="16">
        <v>40178</v>
      </c>
      <c r="D88" s="34">
        <v>365</v>
      </c>
      <c r="E88" s="20">
        <v>0.03</v>
      </c>
      <c r="F88" s="33">
        <f>IF($B$77&lt;=C88,IF($B$77&lt;B88,B88,$B$77),0)</f>
        <v>0</v>
      </c>
      <c r="G88" s="33">
        <f>IF($C$77&gt;=B88,IF($C$77&gt;C88,C88,$C$77),0)</f>
        <v>40178</v>
      </c>
      <c r="H88" s="35">
        <f t="shared" si="1"/>
        <v>0</v>
      </c>
      <c r="I88" s="36">
        <f>$E$77*E88*(H88/365)</f>
        <v>0</v>
      </c>
      <c r="J88" s="3"/>
    </row>
    <row r="89" spans="1:10" ht="19.5" customHeight="1" hidden="1">
      <c r="A89" s="3"/>
      <c r="B89" s="16">
        <v>40179</v>
      </c>
      <c r="C89" s="16">
        <v>40543</v>
      </c>
      <c r="D89" s="34">
        <v>365</v>
      </c>
      <c r="E89" s="20">
        <v>0.01</v>
      </c>
      <c r="F89" s="33">
        <f t="shared" si="2"/>
        <v>0</v>
      </c>
      <c r="G89" s="33">
        <f t="shared" si="3"/>
        <v>40543</v>
      </c>
      <c r="H89" s="35">
        <f t="shared" si="1"/>
        <v>0</v>
      </c>
      <c r="I89" s="36">
        <f t="shared" si="4"/>
        <v>0</v>
      </c>
      <c r="J89" s="3"/>
    </row>
    <row r="90" spans="1:10" ht="19.5" customHeight="1" hidden="1">
      <c r="A90" s="3"/>
      <c r="B90" s="16">
        <v>40544</v>
      </c>
      <c r="C90" s="16">
        <v>40908</v>
      </c>
      <c r="D90" s="34">
        <v>365</v>
      </c>
      <c r="E90" s="20">
        <v>0.015</v>
      </c>
      <c r="F90" s="33">
        <f>IF($B$77&lt;=C90,IF($B$77&lt;B90,B90,$B$77),0)</f>
        <v>0</v>
      </c>
      <c r="G90" s="33">
        <f>IF($C$77&gt;=B90,IF($C$77&gt;C90,C90,$C$77),0)</f>
        <v>40908</v>
      </c>
      <c r="H90" s="35">
        <f t="shared" si="1"/>
        <v>0</v>
      </c>
      <c r="I90" s="36">
        <f>$E$77*E90*(H90/365)</f>
        <v>0</v>
      </c>
      <c r="J90" s="3"/>
    </row>
    <row r="91" spans="1:10" ht="19.5" customHeight="1" hidden="1">
      <c r="A91" s="3"/>
      <c r="B91" s="16">
        <v>40909</v>
      </c>
      <c r="C91" s="16">
        <v>41274</v>
      </c>
      <c r="D91" s="34">
        <v>366</v>
      </c>
      <c r="E91" s="20">
        <v>0.025</v>
      </c>
      <c r="F91" s="33">
        <f>IF($B$77&lt;=C91,IF($B$77&lt;B91,B91,$B$77),0)</f>
        <v>0</v>
      </c>
      <c r="G91" s="33">
        <f>IF($C$77&gt;=B91,IF($C$77&gt;C91,C91,$C$77),0)</f>
        <v>41274</v>
      </c>
      <c r="H91" s="35">
        <f>IF(AND(G91&gt;0,F91&gt;0),G91-F91+1,0)</f>
        <v>0</v>
      </c>
      <c r="I91" s="36">
        <f>$E$77*E91*(H91/365)</f>
        <v>0</v>
      </c>
      <c r="J91" s="3"/>
    </row>
    <row r="92" spans="1:10" ht="19.5" customHeight="1" hidden="1">
      <c r="A92" s="3"/>
      <c r="B92" s="16">
        <v>41275</v>
      </c>
      <c r="C92" s="16">
        <v>41639</v>
      </c>
      <c r="D92" s="34">
        <v>365</v>
      </c>
      <c r="E92" s="20">
        <v>0.025</v>
      </c>
      <c r="F92" s="33">
        <f>IF($B$77&lt;=C92,IF($B$77&lt;B92,B92,$B$77),0)</f>
        <v>0</v>
      </c>
      <c r="G92" s="33">
        <f>IF($C$77&gt;=B92,IF($C$77&gt;C92,C92,$C$77),0)</f>
        <v>41639</v>
      </c>
      <c r="H92" s="35">
        <f>IF(AND(G92&gt;0,F92&gt;0),G92-F92+1,0)</f>
        <v>0</v>
      </c>
      <c r="I92" s="36">
        <f>$E$77*E92*(H92/365)</f>
        <v>0</v>
      </c>
      <c r="J92" s="3"/>
    </row>
    <row r="93" spans="1:10" ht="19.5" customHeight="1" hidden="1">
      <c r="A93" s="3"/>
      <c r="B93" s="16">
        <v>41640</v>
      </c>
      <c r="C93" s="16">
        <v>42004</v>
      </c>
      <c r="D93" s="34">
        <v>365</v>
      </c>
      <c r="E93" s="20">
        <v>0.01</v>
      </c>
      <c r="F93" s="33">
        <f>IF($B$77&lt;=C93,IF($B$77&lt;B93,B93,$B$77),0)</f>
        <v>0</v>
      </c>
      <c r="G93" s="33">
        <f>IF($C$77&gt;=B93,IF($C$77&gt;C93,C93,$C$77),0)</f>
        <v>42004</v>
      </c>
      <c r="H93" s="35">
        <f>IF(AND(G93&gt;0,F93&gt;0),G93-F93+1,0)</f>
        <v>0</v>
      </c>
      <c r="I93" s="36">
        <f>$E$77*E93*(H93/365)</f>
        <v>0</v>
      </c>
      <c r="J93" s="3"/>
    </row>
    <row r="94" spans="1:10" ht="19.5" customHeight="1" hidden="1">
      <c r="A94" s="3"/>
      <c r="B94" s="16">
        <v>42005</v>
      </c>
      <c r="C94" s="16">
        <v>42369</v>
      </c>
      <c r="D94" s="34">
        <v>365</v>
      </c>
      <c r="E94" s="20">
        <v>0.005</v>
      </c>
      <c r="F94" s="33">
        <f>IF($B$77&lt;=C94,IF($B$77&lt;B94,B94,$B$77),0)</f>
        <v>42020</v>
      </c>
      <c r="G94" s="33">
        <f>IF($C$77&gt;=B94,IF($C$77&gt;C94,C94,$C$77),0)</f>
        <v>42242</v>
      </c>
      <c r="H94" s="35">
        <f>IF(AND(G94&gt;0,F94&gt;0),G94-F94+1,0)</f>
        <v>223</v>
      </c>
      <c r="I94" s="36">
        <f>$E$77*E94*(H94/365)</f>
        <v>0.3971232876712329</v>
      </c>
      <c r="J94" s="3"/>
    </row>
    <row r="95" spans="1:10" ht="19.5" customHeight="1" hidden="1">
      <c r="A95" s="3"/>
      <c r="B95" s="35"/>
      <c r="C95" s="35"/>
      <c r="D95" s="35"/>
      <c r="E95" s="35"/>
      <c r="F95" s="35"/>
      <c r="G95" s="37" t="s">
        <v>19</v>
      </c>
      <c r="H95" s="38">
        <f>SUM(H81:H94)</f>
        <v>223</v>
      </c>
      <c r="I95" s="39">
        <f>SUM(I81:I94)</f>
        <v>0.3971232876712329</v>
      </c>
      <c r="J95" s="3"/>
    </row>
    <row r="96" ht="19.5" customHeight="1" hidden="1"/>
    <row r="97" ht="19.5" customHeight="1" hidden="1"/>
    <row r="98" ht="19.5" customHeight="1" hidden="1"/>
    <row r="99" ht="19.5" customHeight="1" hidden="1"/>
    <row r="100" ht="19.5" customHeight="1"/>
    <row r="101" ht="19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</sheetData>
  <sheetProtection password="C4FE" sheet="1"/>
  <mergeCells count="26">
    <mergeCell ref="B36:D36"/>
    <mergeCell ref="B30:E30"/>
    <mergeCell ref="A3:J3"/>
    <mergeCell ref="A4:J4"/>
    <mergeCell ref="G28:H28"/>
    <mergeCell ref="G27:H27"/>
    <mergeCell ref="G26:H26"/>
    <mergeCell ref="G25:H25"/>
    <mergeCell ref="G23:H23"/>
    <mergeCell ref="B25:D25"/>
    <mergeCell ref="B27:D27"/>
    <mergeCell ref="G12:H12"/>
    <mergeCell ref="G14:H14"/>
    <mergeCell ref="B18:F18"/>
    <mergeCell ref="G16:H16"/>
    <mergeCell ref="G18:H18"/>
    <mergeCell ref="A2:J2"/>
    <mergeCell ref="A1:J1"/>
    <mergeCell ref="B28:F28"/>
    <mergeCell ref="B12:F12"/>
    <mergeCell ref="B23:F23"/>
    <mergeCell ref="B20:F20"/>
    <mergeCell ref="B22:F22"/>
    <mergeCell ref="B14:F14"/>
    <mergeCell ref="B16:F16"/>
    <mergeCell ref="B26:D26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alessio</cp:lastModifiedBy>
  <cp:lastPrinted>2014-01-01T16:04:38Z</cp:lastPrinted>
  <dcterms:created xsi:type="dcterms:W3CDTF">2012-02-19T19:05:08Z</dcterms:created>
  <dcterms:modified xsi:type="dcterms:W3CDTF">2015-08-26T15:07:34Z</dcterms:modified>
  <cp:category/>
  <cp:version/>
  <cp:contentType/>
  <cp:contentStatus/>
</cp:coreProperties>
</file>